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4291" yWindow="0" windowWidth="14604" windowHeight="14889"/>
  </bookViews>
  <sheets>
    <sheet name="工作表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1" l="1"/>
  <c r="L18" i="1" s="1"/>
  <c r="L19" i="1" s="1"/>
  <c r="L20" i="1" s="1"/>
  <c r="A23" i="1" l="1"/>
  <c r="C23" i="1" l="1"/>
  <c r="C22" i="1" s="1"/>
  <c r="A22" i="1"/>
  <c r="E23" i="1" l="1"/>
  <c r="E22" i="1" s="1"/>
  <c r="G23" i="1" l="1"/>
  <c r="G22" i="1" s="1"/>
  <c r="I23" i="1" l="1"/>
  <c r="I22" i="1" s="1"/>
  <c r="K23" i="1" l="1"/>
  <c r="K22" i="1" s="1"/>
  <c r="M23" i="1" l="1"/>
  <c r="M22" i="1" s="1"/>
</calcChain>
</file>

<file path=xl/sharedStrings.xml><?xml version="1.0" encoding="utf-8"?>
<sst xmlns="http://schemas.openxmlformats.org/spreadsheetml/2006/main" count="26" uniqueCount="26">
  <si>
    <t>養豬農民禁運禁宰期間延遲上市豬隻飼料費用補貼金額試算</t>
    <phoneticPr fontId="2" type="noConversion"/>
  </si>
  <si>
    <t>一、補貼金額計算公式：</t>
    <phoneticPr fontId="2" type="noConversion"/>
  </si>
  <si>
    <t>二、試算：</t>
    <phoneticPr fontId="2" type="noConversion"/>
  </si>
  <si>
    <t>二、說明：</t>
    <phoneticPr fontId="2" type="noConversion"/>
  </si>
  <si>
    <t>牧場/飼養登記證「豬」總頭數計算方式：</t>
    <phoneticPr fontId="2" type="noConversion"/>
  </si>
  <si>
    <t>無條件進位至整數位之數值(B)</t>
    <phoneticPr fontId="2" type="noConversion"/>
  </si>
  <si>
    <r>
      <t>本表僅供試算，</t>
    </r>
    <r>
      <rPr>
        <b/>
        <sz val="14"/>
        <color rgb="FFFF0000"/>
        <rFont val="微軟正黑體"/>
        <family val="2"/>
        <charset val="136"/>
      </rPr>
      <t>以農業部核撥補助款為準</t>
    </r>
    <r>
      <rPr>
        <b/>
        <sz val="14"/>
        <color theme="1"/>
        <rFont val="微軟正黑體"/>
        <family val="2"/>
        <charset val="136"/>
      </rPr>
      <t>。</t>
    </r>
    <phoneticPr fontId="2" type="noConversion"/>
  </si>
  <si>
    <t>登記證載明：種公豬(10)、種母豬(100)、肉豬(1,390)。</t>
    <phoneticPr fontId="2" type="noConversion"/>
  </si>
  <si>
    <t>豬總頭數(A) = 10+100+1,390 = 1,500頭 。</t>
    <phoneticPr fontId="2" type="noConversion"/>
  </si>
  <si>
    <t xml:space="preserve">牧場/飼養登記證「豬」總頭數(A)  </t>
    <phoneticPr fontId="2" type="noConversion"/>
  </si>
  <si>
    <t>種公豬頭數</t>
    <phoneticPr fontId="2" type="noConversion"/>
  </si>
  <si>
    <t>種母豬頭數</t>
    <phoneticPr fontId="2" type="noConversion"/>
  </si>
  <si>
    <t>肉豬頭數</t>
    <phoneticPr fontId="2" type="noConversion"/>
  </si>
  <si>
    <t>佰萬</t>
    <phoneticPr fontId="2" type="noConversion"/>
  </si>
  <si>
    <t>拾萬</t>
    <phoneticPr fontId="2" type="noConversion"/>
  </si>
  <si>
    <t>萬</t>
    <phoneticPr fontId="2" type="noConversion"/>
  </si>
  <si>
    <t>仟</t>
    <phoneticPr fontId="2" type="noConversion"/>
  </si>
  <si>
    <t>佰</t>
    <phoneticPr fontId="2" type="noConversion"/>
  </si>
  <si>
    <t>拾</t>
    <phoneticPr fontId="2" type="noConversion"/>
  </si>
  <si>
    <t>元</t>
    <phoneticPr fontId="2" type="noConversion"/>
  </si>
  <si>
    <r>
      <t xml:space="preserve">牧場/飼養登記證豬隻登記數量  </t>
    </r>
    <r>
      <rPr>
        <b/>
        <sz val="16"/>
        <color rgb="FF3333FF"/>
        <rFont val="微軟正黑體"/>
        <family val="2"/>
        <charset val="136"/>
      </rPr>
      <t xml:space="preserve">  (請填入下方黃色欄位)</t>
    </r>
    <phoneticPr fontId="2" type="noConversion"/>
  </si>
  <si>
    <r>
      <t xml:space="preserve">補助金額(元)(國字大寫) </t>
    </r>
    <r>
      <rPr>
        <b/>
        <sz val="18"/>
        <color rgb="FF3333FF"/>
        <rFont val="微軟正黑體"/>
        <family val="2"/>
        <charset val="136"/>
      </rPr>
      <t xml:space="preserve">  (領據請填國字大寫)</t>
    </r>
    <phoneticPr fontId="2" type="noConversion"/>
  </si>
  <si>
    <t>2.整數(B) x 203元 = 補助金額(C)。</t>
    <phoneticPr fontId="2" type="noConversion"/>
  </si>
  <si>
    <t>1.牧場/飼養登記證「豬」總頭數(A) x 17.57%，無條件進位為整數(B)。</t>
    <phoneticPr fontId="2" type="noConversion"/>
  </si>
  <si>
    <t>「豬」總頭數(A) x 17.57%所得數值</t>
    <phoneticPr fontId="2" type="noConversion"/>
  </si>
  <si>
    <t xml:space="preserve">補助金額(元)=整數(B) x 203元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</si>
</sst>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76" formatCode="_-* #,##0_-;\-* #,##0_-;_-* &quot;-&quot;??_-;_-@_-"/>
  </numFmts>
  <fonts count="14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b/>
      <sz val="16"/>
      <color theme="1"/>
      <name val="微軟正黑體"/>
      <family val="2"/>
      <charset val="136"/>
    </font>
    <font>
      <b/>
      <sz val="14"/>
      <color rgb="FF008000"/>
      <name val="微軟正黑體"/>
      <family val="2"/>
      <charset val="136"/>
    </font>
    <font>
      <b/>
      <sz val="12"/>
      <color rgb="FF008000"/>
      <name val="微軟正黑體"/>
      <family val="2"/>
      <charset val="136"/>
    </font>
    <font>
      <b/>
      <sz val="14"/>
      <color rgb="FFFF0000"/>
      <name val="微軟正黑體"/>
      <family val="2"/>
      <charset val="136"/>
    </font>
    <font>
      <b/>
      <sz val="12"/>
      <color rgb="FF3333FF"/>
      <name val="微軟正黑體"/>
      <family val="2"/>
      <charset val="136"/>
    </font>
    <font>
      <b/>
      <sz val="22"/>
      <color rgb="FFFF0000"/>
      <name val="微軟正黑體"/>
      <family val="2"/>
      <charset val="136"/>
    </font>
    <font>
      <b/>
      <sz val="18"/>
      <color theme="1"/>
      <name val="微軟正黑體"/>
      <family val="2"/>
      <charset val="136"/>
    </font>
    <font>
      <b/>
      <sz val="16"/>
      <color rgb="FF3333FF"/>
      <name val="微軟正黑體"/>
      <family val="2"/>
      <charset val="136"/>
    </font>
    <font>
      <b/>
      <sz val="18"/>
      <color rgb="FF3333FF"/>
      <name val="微軟正黑體"/>
      <family val="2"/>
      <charset val="136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11" fillId="5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indent="2"/>
    </xf>
    <xf numFmtId="0" fontId="5" fillId="4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 applyProtection="1">
      <alignment horizontal="right" vertical="center"/>
      <protection locked="0"/>
    </xf>
    <xf numFmtId="0" fontId="5" fillId="0" borderId="1" xfId="0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176" fontId="5" fillId="0" borderId="1" xfId="1" applyNumberFormat="1" applyFont="1" applyFill="1" applyBorder="1" applyAlignment="1" applyProtection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colors>
    <mruColors>
      <color rgb="FF3333FF"/>
      <color rgb="FFFFCCFF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topLeftCell="A3" zoomScale="78" zoomScaleNormal="130" workbookViewId="0">
      <selection activeCell="U16" sqref="U16"/>
    </sheetView>
  </sheetViews>
  <sheetFormatPr defaultColWidth="8.875" defaultRowHeight="16.3" x14ac:dyDescent="0.3"/>
  <cols>
    <col min="1" max="1" width="10.5" style="1" customWidth="1"/>
    <col min="2" max="2" width="6.125" style="1" bestFit="1" customWidth="1"/>
    <col min="3" max="5" width="8.875" style="1"/>
    <col min="6" max="6" width="4.5" style="1" bestFit="1" customWidth="1"/>
    <col min="7" max="7" width="8.875" style="1"/>
    <col min="8" max="8" width="4.5" style="1" bestFit="1" customWidth="1"/>
    <col min="9" max="9" width="8.875" style="1"/>
    <col min="10" max="10" width="4.5" style="1" bestFit="1" customWidth="1"/>
    <col min="11" max="11" width="8.875" style="1"/>
    <col min="12" max="12" width="6" style="1" customWidth="1"/>
    <col min="13" max="13" width="11.625" style="1" customWidth="1"/>
    <col min="14" max="14" width="4.5" style="1" bestFit="1" customWidth="1"/>
    <col min="15" max="16384" width="8.875" style="1"/>
  </cols>
  <sheetData>
    <row r="1" spans="1:13" ht="20.399999999999999" customHeight="1" x14ac:dyDescent="0.3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ht="18.350000000000001" x14ac:dyDescent="0.3">
      <c r="A2" s="16" t="s">
        <v>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ht="18.350000000000001" x14ac:dyDescent="0.3">
      <c r="A3" s="2" t="s">
        <v>1</v>
      </c>
    </row>
    <row r="4" spans="1:13" ht="18.7" customHeight="1" x14ac:dyDescent="0.3">
      <c r="A4" s="8" t="s">
        <v>23</v>
      </c>
      <c r="B4" s="8"/>
    </row>
    <row r="5" spans="1:13" ht="18.350000000000001" x14ac:dyDescent="0.3">
      <c r="A5" s="4" t="s">
        <v>22</v>
      </c>
      <c r="B5" s="5"/>
    </row>
    <row r="6" spans="1:13" ht="16.5" x14ac:dyDescent="0.25">
      <c r="A6" s="5"/>
      <c r="B6" s="5"/>
    </row>
    <row r="7" spans="1:13" ht="18.350000000000001" x14ac:dyDescent="0.3">
      <c r="A7" s="2" t="s">
        <v>3</v>
      </c>
      <c r="B7" s="9"/>
    </row>
    <row r="8" spans="1:13" ht="18.7" customHeight="1" x14ac:dyDescent="0.3">
      <c r="A8" s="8" t="s">
        <v>4</v>
      </c>
      <c r="B8" s="8"/>
    </row>
    <row r="9" spans="1:13" ht="18.7" customHeight="1" x14ac:dyDescent="0.3">
      <c r="A9" s="8" t="s">
        <v>7</v>
      </c>
      <c r="B9" s="8"/>
    </row>
    <row r="10" spans="1:13" ht="18.7" customHeight="1" x14ac:dyDescent="0.3">
      <c r="A10" s="8" t="s">
        <v>8</v>
      </c>
      <c r="B10" s="8"/>
    </row>
    <row r="11" spans="1:13" ht="18.7" x14ac:dyDescent="0.25">
      <c r="A11" s="3"/>
    </row>
    <row r="12" spans="1:13" ht="18.350000000000001" x14ac:dyDescent="0.3">
      <c r="A12" s="2" t="s">
        <v>2</v>
      </c>
    </row>
    <row r="13" spans="1:13" ht="21.75" x14ac:dyDescent="0.3">
      <c r="A13" s="19" t="s">
        <v>20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8"/>
      <c r="M13" s="18"/>
    </row>
    <row r="14" spans="1:13" ht="21.75" x14ac:dyDescent="0.3">
      <c r="A14" s="11" t="s">
        <v>10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3">
        <v>0</v>
      </c>
      <c r="M14" s="13"/>
    </row>
    <row r="15" spans="1:13" ht="21.75" x14ac:dyDescent="0.3">
      <c r="A15" s="11" t="s">
        <v>11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3">
        <v>0</v>
      </c>
      <c r="M15" s="13"/>
    </row>
    <row r="16" spans="1:13" ht="21.75" x14ac:dyDescent="0.3">
      <c r="A16" s="11" t="s">
        <v>12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3">
        <v>0</v>
      </c>
      <c r="M16" s="13"/>
    </row>
    <row r="17" spans="1:14" ht="21.75" x14ac:dyDescent="0.3">
      <c r="A17" s="12" t="s">
        <v>9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4">
        <f>L14+L15+L16</f>
        <v>0</v>
      </c>
      <c r="M17" s="14"/>
    </row>
    <row r="18" spans="1:14" ht="21.75" x14ac:dyDescent="0.3">
      <c r="A18" s="12" t="s">
        <v>24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4">
        <f>L17*17.57%</f>
        <v>0</v>
      </c>
      <c r="M18" s="14"/>
    </row>
    <row r="19" spans="1:14" ht="21.75" x14ac:dyDescent="0.3">
      <c r="A19" s="12" t="s">
        <v>5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4">
        <f>ROUNDUP(L18, 0)</f>
        <v>0</v>
      </c>
      <c r="M19" s="14"/>
    </row>
    <row r="20" spans="1:14" ht="21.75" x14ac:dyDescent="0.3">
      <c r="A20" s="12" t="s">
        <v>25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7">
        <f>L19*203</f>
        <v>0</v>
      </c>
      <c r="M20" s="17"/>
    </row>
    <row r="21" spans="1:14" ht="24.45" x14ac:dyDescent="0.3">
      <c r="A21" s="10" t="s">
        <v>21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4" ht="27.85" x14ac:dyDescent="0.3">
      <c r="A22" s="7" t="str">
        <f>SUBSTITUTE(SUBSTITUTE(SUBSTITUTE(SUBSTITUTE(SUBSTITUTE(SUBSTITUTE(SUBSTITUTE(SUBSTITUTE(SUBSTITUTE(SUBSTITUTE(TEXT($A$23,"0"),"1","壹"),"2","貳"),"3","參"),"4","肆"),"5","伍 "),"6","陸"),"7","柒"),"8","捌"),"9","玖"),"0","零")</f>
        <v>零</v>
      </c>
      <c r="B22" s="6" t="s">
        <v>13</v>
      </c>
      <c r="C22" s="7" t="str">
        <f>SUBSTITUTE(SUBSTITUTE(SUBSTITUTE(SUBSTITUTE(SUBSTITUTE(SUBSTITUTE(SUBSTITUTE(SUBSTITUTE(SUBSTITUTE(SUBSTITUTE(TEXT($C$23,"0"),"1","壹"),"2","貳"),"3","參"),"4","肆"),"5","伍 "),"6","陸"),"7","柒"),"8","捌"),"9","玖"),"0","零")</f>
        <v>零</v>
      </c>
      <c r="D22" s="6" t="s">
        <v>14</v>
      </c>
      <c r="E22" s="7" t="str">
        <f>SUBSTITUTE(SUBSTITUTE(SUBSTITUTE(SUBSTITUTE(SUBSTITUTE(SUBSTITUTE(SUBSTITUTE(SUBSTITUTE(SUBSTITUTE(SUBSTITUTE(TEXT($E$23,"0"),"1","壹"),"2","貳"),"3","參"),"4","肆"),"5","伍 "),"6","陸"),"7","柒"),"8","捌"),"9","玖"),"0","零")</f>
        <v>零</v>
      </c>
      <c r="F22" s="6" t="s">
        <v>15</v>
      </c>
      <c r="G22" s="7" t="str">
        <f>SUBSTITUTE(SUBSTITUTE(SUBSTITUTE(SUBSTITUTE(SUBSTITUTE(SUBSTITUTE(SUBSTITUTE(SUBSTITUTE(SUBSTITUTE(SUBSTITUTE(TEXT($G$23,"0"),"1","壹"),"2","貳"),"3","參"),"4","肆"),"5","伍 "),"6","陸"),"7","柒"),"8","捌"),"9","玖"),"0","零")</f>
        <v>零</v>
      </c>
      <c r="H22" s="6" t="s">
        <v>16</v>
      </c>
      <c r="I22" s="7" t="str">
        <f>SUBSTITUTE(SUBSTITUTE(SUBSTITUTE(SUBSTITUTE(SUBSTITUTE(SUBSTITUTE(SUBSTITUTE(SUBSTITUTE(SUBSTITUTE(SUBSTITUTE(TEXT($I$23,"0"),"1","壹"),"2","貳"),"3","參"),"4","肆"),"5","伍 "),"6","陸"),"7","柒"),"8","捌"),"9","玖"),"0","零")</f>
        <v>零</v>
      </c>
      <c r="J22" s="6" t="s">
        <v>17</v>
      </c>
      <c r="K22" s="7" t="str">
        <f>SUBSTITUTE(SUBSTITUTE(SUBSTITUTE(SUBSTITUTE(SUBSTITUTE(SUBSTITUTE(SUBSTITUTE(SUBSTITUTE(SUBSTITUTE(SUBSTITUTE(TEXT($K$23,"0"),"1","壹"),"2","貳"),"3","參"),"4","肆"),"5","伍 "),"6","陸"),"7","柒"),"8","捌"),"9","玖"),"0","零")</f>
        <v>零</v>
      </c>
      <c r="L22" s="6" t="s">
        <v>18</v>
      </c>
      <c r="M22" s="7" t="str">
        <f>SUBSTITUTE(SUBSTITUTE(SUBSTITUTE(SUBSTITUTE(SUBSTITUTE(SUBSTITUTE(SUBSTITUTE(SUBSTITUTE(SUBSTITUTE(SUBSTITUTE(TEXT($M$23,"0"),"1","壹"),"2","貳"),"3","參"),"4","肆"),"5","伍 "),"6","陸"),"7","柒"),"8","捌"),"9","玖"),"0","零")</f>
        <v>零</v>
      </c>
      <c r="N22" s="6" t="s">
        <v>19</v>
      </c>
    </row>
    <row r="23" spans="1:14" ht="18.7" hidden="1" x14ac:dyDescent="0.25">
      <c r="A23" s="6">
        <f>ROUNDDOWN($L$20/1000000, 0)</f>
        <v>0</v>
      </c>
      <c r="B23" s="6"/>
      <c r="C23" s="6">
        <f>ROUNDDOWN(($L$20-$A$23*1000000)/100000, 0)</f>
        <v>0</v>
      </c>
      <c r="D23" s="6"/>
      <c r="E23" s="6">
        <f>ROUNDDOWN(($L$20-$A$23*1000000-$C$23*100000)/10000, 0)</f>
        <v>0</v>
      </c>
      <c r="F23" s="6"/>
      <c r="G23" s="6">
        <f>ROUNDDOWN(($L$20-$A$23*1000000-$C$23*100000-$E$23*10000)/1000, 0)</f>
        <v>0</v>
      </c>
      <c r="H23" s="6"/>
      <c r="I23" s="6">
        <f>ROUNDDOWN(($L$20-$A$23*1000000-$C$23*100000-$E$23*10000-$G$23*1000)/100, 0)</f>
        <v>0</v>
      </c>
      <c r="J23" s="6"/>
      <c r="K23" s="6">
        <f>ROUNDDOWN(($L$20-$A$23*1000000-$C$23*100000-$E$23*10000-$G$23*1000-$I$23*100)/10, 0)</f>
        <v>0</v>
      </c>
      <c r="L23" s="6"/>
      <c r="M23" s="6">
        <f>ROUNDDOWN(($L$20-$A$23*1000000-$C$23*100000-$E$23*10000-$G$23*1000-$I$23*100-$K$23*10)/1, 0)</f>
        <v>0</v>
      </c>
      <c r="N23" s="6"/>
    </row>
  </sheetData>
  <sheetProtection algorithmName="SHA-512" hashValue="M4crae2YGyrHsB6OsrIeUqvvv0PinYdLx9lnbtwnKUyTnS0jXhqIGVVx1F/5InIAzJ9TnwYFBTdKjNXtFTXx7g==" saltValue="19d64N7pX21z6sXkDQLJTw==" spinCount="100000" sheet="1" objects="1" scenarios="1"/>
  <mergeCells count="19">
    <mergeCell ref="A1:M1"/>
    <mergeCell ref="A2:M2"/>
    <mergeCell ref="L18:M18"/>
    <mergeCell ref="L19:M19"/>
    <mergeCell ref="L20:M20"/>
    <mergeCell ref="L13:M13"/>
    <mergeCell ref="A13:K13"/>
    <mergeCell ref="A21:M21"/>
    <mergeCell ref="A14:K14"/>
    <mergeCell ref="A15:K15"/>
    <mergeCell ref="A16:K16"/>
    <mergeCell ref="A17:K17"/>
    <mergeCell ref="A18:K18"/>
    <mergeCell ref="A19:K19"/>
    <mergeCell ref="A20:K20"/>
    <mergeCell ref="L14:M14"/>
    <mergeCell ref="L15:M15"/>
    <mergeCell ref="L16:M16"/>
    <mergeCell ref="L17:M17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李苑珊</dc:creator>
  <cp:lastModifiedBy>江惠婷</cp:lastModifiedBy>
  <dcterms:created xsi:type="dcterms:W3CDTF">2025-11-12T02:31:09Z</dcterms:created>
  <dcterms:modified xsi:type="dcterms:W3CDTF">2025-12-17T04:48:40Z</dcterms:modified>
</cp:coreProperties>
</file>